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city.toyooka.lg.jp\dfsroot\1上下水道部共有\15公営企業審議会\2021（R03）審議会\広報関係\"/>
    </mc:Choice>
  </mc:AlternateContent>
  <bookViews>
    <workbookView xWindow="135" yWindow="75" windowWidth="18330" windowHeight="11835"/>
  </bookViews>
  <sheets>
    <sheet name="計算シート" sheetId="3" r:id="rId1"/>
  </sheets>
  <definedNames>
    <definedName name="_xlnm.Print_Area" localSheetId="0">計算シート!$A$1:$I$18</definedName>
    <definedName name="_xlnm.Print_Titles" localSheetId="0">計算シート!$4:$4</definedName>
  </definedNames>
  <calcPr calcId="162913"/>
</workbook>
</file>

<file path=xl/calcChain.xml><?xml version="1.0" encoding="utf-8"?>
<calcChain xmlns="http://schemas.openxmlformats.org/spreadsheetml/2006/main">
  <c r="F13" i="3" l="1"/>
  <c r="E13" i="3"/>
  <c r="F10" i="3"/>
  <c r="E10" i="3"/>
  <c r="F12" i="3" l="1"/>
  <c r="F14" i="3" s="1"/>
  <c r="E12" i="3"/>
  <c r="E14" i="3" s="1"/>
  <c r="F9" i="3"/>
  <c r="F11" i="3" s="1"/>
  <c r="E9" i="3"/>
  <c r="E11" i="3" s="1"/>
  <c r="G9" i="3" l="1"/>
  <c r="G11" i="3"/>
  <c r="G10" i="3" l="1"/>
  <c r="E15" i="3" l="1"/>
  <c r="F15" i="3"/>
  <c r="G15" i="3" l="1"/>
</calcChain>
</file>

<file path=xl/sharedStrings.xml><?xml version="1.0" encoding="utf-8"?>
<sst xmlns="http://schemas.openxmlformats.org/spreadsheetml/2006/main" count="64" uniqueCount="37">
  <si>
    <t>浴場</t>
  </si>
  <si>
    <t>工業団地</t>
  </si>
  <si>
    <t>区営浴場</t>
  </si>
  <si>
    <t>口径</t>
    <rPh sb="0" eb="2">
      <t>コウケイ</t>
    </rPh>
    <phoneticPr fontId="1"/>
  </si>
  <si>
    <t>金額</t>
    <rPh sb="0" eb="2">
      <t>キンガク</t>
    </rPh>
    <phoneticPr fontId="1"/>
  </si>
  <si>
    <t>基本料金</t>
    <rPh sb="0" eb="2">
      <t>キホン</t>
    </rPh>
    <rPh sb="2" eb="4">
      <t>リョウキン</t>
    </rPh>
    <phoneticPr fontId="1"/>
  </si>
  <si>
    <t>従量料金</t>
    <rPh sb="0" eb="2">
      <t>ジュウリョウ</t>
    </rPh>
    <rPh sb="2" eb="4">
      <t>リョウキン</t>
    </rPh>
    <phoneticPr fontId="1"/>
  </si>
  <si>
    <t>水量（㎥）</t>
    <rPh sb="0" eb="2">
      <t>スイリョウ</t>
    </rPh>
    <phoneticPr fontId="1"/>
  </si>
  <si>
    <t>単価</t>
    <rPh sb="0" eb="2">
      <t>タンカ</t>
    </rPh>
    <phoneticPr fontId="1"/>
  </si>
  <si>
    <t>から</t>
    <phoneticPr fontId="1"/>
  </si>
  <si>
    <t>まで</t>
    <phoneticPr fontId="1"/>
  </si>
  <si>
    <t>区分</t>
    <rPh sb="0" eb="2">
      <t>クブン</t>
    </rPh>
    <phoneticPr fontId="1"/>
  </si>
  <si>
    <t>一般</t>
    <rPh sb="0" eb="2">
      <t>イッパン</t>
    </rPh>
    <phoneticPr fontId="1"/>
  </si>
  <si>
    <t>現行　水道料金計算テーブル</t>
    <rPh sb="0" eb="2">
      <t>ゲンコウ</t>
    </rPh>
    <rPh sb="3" eb="5">
      <t>スイドウ</t>
    </rPh>
    <rPh sb="5" eb="7">
      <t>リョウキン</t>
    </rPh>
    <rPh sb="7" eb="9">
      <t>ケイサン</t>
    </rPh>
    <phoneticPr fontId="1"/>
  </si>
  <si>
    <t>水道料金</t>
    <rPh sb="0" eb="4">
      <t>スイドウリョウキン</t>
    </rPh>
    <phoneticPr fontId="1"/>
  </si>
  <si>
    <t>下水道使用料</t>
    <rPh sb="0" eb="6">
      <t>ゲスイドウシヨウリョウ</t>
    </rPh>
    <phoneticPr fontId="1"/>
  </si>
  <si>
    <t>現行　下水道使用料計算テーブル</t>
    <rPh sb="0" eb="2">
      <t>ゲンコウ</t>
    </rPh>
    <rPh sb="3" eb="9">
      <t>ゲスイドウシヨウリョウ</t>
    </rPh>
    <rPh sb="9" eb="11">
      <t>ケイサン</t>
    </rPh>
    <phoneticPr fontId="1"/>
  </si>
  <si>
    <t>計</t>
    <rPh sb="0" eb="1">
      <t>ケイ</t>
    </rPh>
    <phoneticPr fontId="1"/>
  </si>
  <si>
    <t>基本料金</t>
    <rPh sb="0" eb="4">
      <t>キホンリョウキン</t>
    </rPh>
    <phoneticPr fontId="1"/>
  </si>
  <si>
    <t>従量料金</t>
    <rPh sb="0" eb="4">
      <t>ジュウリョウリョウキン</t>
    </rPh>
    <phoneticPr fontId="1"/>
  </si>
  <si>
    <t>基本使用料</t>
    <rPh sb="0" eb="2">
      <t>キホン</t>
    </rPh>
    <rPh sb="2" eb="5">
      <t>シヨウリョウ</t>
    </rPh>
    <phoneticPr fontId="1"/>
  </si>
  <si>
    <t>従量使用料</t>
    <rPh sb="0" eb="2">
      <t>ジュウリョウ</t>
    </rPh>
    <rPh sb="2" eb="5">
      <t>シヨウリョウ</t>
    </rPh>
    <phoneticPr fontId="1"/>
  </si>
  <si>
    <t>※ 基本料金（使用料）と従量料金（使用料）の合計額に１円未満の端数が生じた場合、その端数は切り捨てます。</t>
    <rPh sb="2" eb="6">
      <t>キホンリョウキン</t>
    </rPh>
    <rPh sb="7" eb="10">
      <t>シヨウリョウ</t>
    </rPh>
    <rPh sb="12" eb="16">
      <t>ジュウリョウリョウキン</t>
    </rPh>
    <rPh sb="17" eb="20">
      <t>シヨウリョウ</t>
    </rPh>
    <rPh sb="22" eb="25">
      <t>ゴウケイガク</t>
    </rPh>
    <rPh sb="27" eb="30">
      <t>エンミマン</t>
    </rPh>
    <rPh sb="31" eb="33">
      <t>ハスウ</t>
    </rPh>
    <rPh sb="34" eb="35">
      <t>ショウ</t>
    </rPh>
    <rPh sb="37" eb="39">
      <t>バアイ</t>
    </rPh>
    <rPh sb="42" eb="44">
      <t>ハスウ</t>
    </rPh>
    <rPh sb="45" eb="46">
      <t>キ</t>
    </rPh>
    <rPh sb="47" eb="48">
      <t>ス</t>
    </rPh>
    <phoneticPr fontId="1"/>
  </si>
  <si>
    <r>
      <rPr>
        <b/>
        <sz val="9"/>
        <rFont val="Meiryo UI"/>
        <family val="3"/>
        <charset val="128"/>
      </rPr>
      <t>改定後</t>
    </r>
    <r>
      <rPr>
        <sz val="9"/>
        <rFont val="Meiryo UI"/>
        <family val="3"/>
        <charset val="128"/>
      </rPr>
      <t>　水道料金計算テーブル</t>
    </r>
    <rPh sb="0" eb="2">
      <t>カイテイ</t>
    </rPh>
    <rPh sb="2" eb="3">
      <t>アト</t>
    </rPh>
    <rPh sb="4" eb="6">
      <t>スイドウ</t>
    </rPh>
    <rPh sb="6" eb="8">
      <t>リョウキン</t>
    </rPh>
    <rPh sb="8" eb="10">
      <t>ケイサン</t>
    </rPh>
    <phoneticPr fontId="1"/>
  </si>
  <si>
    <t xml:space="preserve">① 水道メーターの口径 </t>
    <rPh sb="2" eb="4">
      <t>スイドウ</t>
    </rPh>
    <phoneticPr fontId="1"/>
  </si>
  <si>
    <t xml:space="preserve">② １カ月の使用水量  </t>
    <rPh sb="4" eb="5">
      <t>ツキ</t>
    </rPh>
    <rPh sb="6" eb="8">
      <t>シヨウ</t>
    </rPh>
    <rPh sb="8" eb="10">
      <t>スイリョウ</t>
    </rPh>
    <phoneticPr fontId="1"/>
  </si>
  <si>
    <t>現行料金</t>
    <rPh sb="0" eb="2">
      <t>ゲンコウ</t>
    </rPh>
    <rPh sb="2" eb="4">
      <t>リョウキン</t>
    </rPh>
    <phoneticPr fontId="1"/>
  </si>
  <si>
    <t>新料金</t>
    <rPh sb="0" eb="3">
      <t>シンリョウキン</t>
    </rPh>
    <phoneticPr fontId="1"/>
  </si>
  <si>
    <t>お使いの水道のメーター口径、１カ月の使用
水量は、検針時にお配りする検針票（水道
使用量等のお知らせ）で確認できます。</t>
    <rPh sb="47" eb="48">
      <t>シ</t>
    </rPh>
    <rPh sb="52" eb="54">
      <t>カクニン</t>
    </rPh>
    <phoneticPr fontId="1"/>
  </si>
  <si>
    <t>水道料金・下水道使用料　計算シート</t>
    <rPh sb="0" eb="4">
      <t>スイドウリョウキン</t>
    </rPh>
    <rPh sb="5" eb="11">
      <t>ゲスイドウシヨウリョウ</t>
    </rPh>
    <rPh sb="12" eb="14">
      <t>ケイサン</t>
    </rPh>
    <phoneticPr fontId="1"/>
  </si>
  <si>
    <r>
      <rPr>
        <b/>
        <sz val="14"/>
        <rFont val="Meiryo UI"/>
        <family val="3"/>
        <charset val="128"/>
      </rPr>
      <t xml:space="preserve"> ㎜</t>
    </r>
    <r>
      <rPr>
        <sz val="14"/>
        <rFont val="Meiryo UI"/>
        <family val="3"/>
        <charset val="128"/>
      </rPr>
      <t>　</t>
    </r>
    <r>
      <rPr>
        <sz val="12"/>
        <color rgb="FFFF0000"/>
        <rFont val="Meiryo UI"/>
        <family val="3"/>
        <charset val="128"/>
      </rPr>
      <t>← 口径を選択してください。</t>
    </r>
    <phoneticPr fontId="1"/>
  </si>
  <si>
    <r>
      <t xml:space="preserve"> </t>
    </r>
    <r>
      <rPr>
        <b/>
        <sz val="14"/>
        <rFont val="Meiryo UI"/>
        <family val="3"/>
        <charset val="128"/>
      </rPr>
      <t>㎥</t>
    </r>
    <r>
      <rPr>
        <sz val="14"/>
        <rFont val="Meiryo UI"/>
        <family val="3"/>
        <charset val="128"/>
      </rPr>
      <t>　</t>
    </r>
    <r>
      <rPr>
        <sz val="12"/>
        <color rgb="FFFF0000"/>
        <rFont val="Meiryo UI"/>
        <family val="3"/>
        <charset val="128"/>
      </rPr>
      <t>← 使用水量を入力してください。</t>
    </r>
    <phoneticPr fontId="1"/>
  </si>
  <si>
    <t>※ 水道料金・下水道使用料は、消費税を含んだ金額です。</t>
    <rPh sb="2" eb="4">
      <t>スイドウ</t>
    </rPh>
    <rPh sb="4" eb="6">
      <t>リョウキン</t>
    </rPh>
    <rPh sb="7" eb="10">
      <t>ゲスイドウ</t>
    </rPh>
    <rPh sb="10" eb="13">
      <t>シヨウリョウ</t>
    </rPh>
    <rPh sb="15" eb="18">
      <t>ショウヒゼイ</t>
    </rPh>
    <rPh sb="19" eb="20">
      <t>フク</t>
    </rPh>
    <rPh sb="22" eb="24">
      <t>キンガク</t>
    </rPh>
    <phoneticPr fontId="1"/>
  </si>
  <si>
    <t>区　分</t>
    <rPh sb="0" eb="1">
      <t>ク</t>
    </rPh>
    <rPh sb="2" eb="3">
      <t>ブン</t>
    </rPh>
    <phoneticPr fontId="1"/>
  </si>
  <si>
    <t>合　計</t>
    <rPh sb="0" eb="1">
      <t>ゴウ</t>
    </rPh>
    <rPh sb="2" eb="3">
      <t>ケイ</t>
    </rPh>
    <phoneticPr fontId="1"/>
  </si>
  <si>
    <t>比　較</t>
    <rPh sb="0" eb="1">
      <t>ヒ</t>
    </rPh>
    <rPh sb="2" eb="3">
      <t>カク</t>
    </rPh>
    <phoneticPr fontId="1"/>
  </si>
  <si>
    <t>据え置き</t>
    <rPh sb="0" eb="1">
      <t>ス</t>
    </rPh>
    <rPh sb="2" eb="3">
      <t>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</si>
</sst>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);[Red]\(#,##0\)"/>
    <numFmt numFmtId="177" formatCode="#,##0\ &quot;円&quot;"/>
    <numFmt numFmtId="178" formatCode="#,##0.0;[Red]\-#,##0.0"/>
    <numFmt numFmtId="179" formatCode="#,##0.0\ &quot;円&quot;"/>
    <numFmt numFmtId="181" formatCode="\+#,##0\ &quot;円&quot;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Meiryo UI"/>
      <family val="3"/>
      <charset val="128"/>
    </font>
    <font>
      <sz val="12"/>
      <name val="Meiryo UI"/>
      <family val="3"/>
      <charset val="128"/>
    </font>
    <font>
      <sz val="14"/>
      <name val="Meiryo UI"/>
      <family val="3"/>
      <charset val="128"/>
    </font>
    <font>
      <b/>
      <sz val="14"/>
      <name val="Meiryo UI"/>
      <family val="3"/>
      <charset val="128"/>
    </font>
    <font>
      <b/>
      <sz val="12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22"/>
      <name val="Meiryo UI"/>
      <family val="3"/>
      <charset val="128"/>
    </font>
    <font>
      <sz val="11"/>
      <name val="Meiryo UI"/>
      <family val="3"/>
      <charset val="128"/>
    </font>
    <font>
      <sz val="6"/>
      <name val="Meiryo UI"/>
      <family val="3"/>
      <charset val="128"/>
    </font>
    <font>
      <sz val="20"/>
      <name val="Meiryo UI"/>
      <family val="3"/>
      <charset val="128"/>
    </font>
    <font>
      <sz val="24"/>
      <name val="Meiryo UI"/>
      <family val="3"/>
      <charset val="128"/>
    </font>
    <font>
      <sz val="16"/>
      <name val="Meiryo UI"/>
      <family val="3"/>
      <charset val="128"/>
    </font>
    <font>
      <sz val="9"/>
      <color rgb="FFFF0000"/>
      <name val="Meiryo UI"/>
      <family val="3"/>
      <charset val="128"/>
    </font>
    <font>
      <b/>
      <sz val="9"/>
      <name val="Meiryo UI"/>
      <family val="3"/>
      <charset val="128"/>
    </font>
    <font>
      <sz val="12"/>
      <color rgb="FFFF0000"/>
      <name val="Meiryo UI"/>
      <family val="3"/>
      <charset val="128"/>
    </font>
    <font>
      <sz val="18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 shrinkToFit="1"/>
    </xf>
    <xf numFmtId="14" fontId="3" fillId="0" borderId="0" xfId="0" applyNumberFormat="1" applyFont="1" applyFill="1" applyBorder="1" applyAlignment="1">
      <alignment horizontal="center" vertical="center" shrinkToFit="1"/>
    </xf>
    <xf numFmtId="176" fontId="3" fillId="0" borderId="0" xfId="0" applyNumberFormat="1" applyFont="1" applyFill="1" applyBorder="1" applyAlignment="1">
      <alignment horizontal="center" vertical="center" shrinkToFit="1"/>
    </xf>
    <xf numFmtId="38" fontId="3" fillId="0" borderId="0" xfId="1" applyFont="1" applyFill="1" applyBorder="1" applyAlignment="1">
      <alignment vertical="center" shrinkToFit="1"/>
    </xf>
    <xf numFmtId="0" fontId="3" fillId="0" borderId="0" xfId="0" applyFont="1">
      <alignment vertical="center"/>
    </xf>
    <xf numFmtId="176" fontId="5" fillId="0" borderId="0" xfId="0" applyNumberFormat="1" applyFont="1" applyFill="1" applyBorder="1" applyAlignment="1">
      <alignment horizontal="center" vertical="center" shrinkToFit="1"/>
    </xf>
    <xf numFmtId="14" fontId="5" fillId="0" borderId="0" xfId="0" applyNumberFormat="1" applyFont="1" applyFill="1" applyBorder="1" applyAlignment="1">
      <alignment horizontal="center" vertical="center" shrinkToFit="1"/>
    </xf>
    <xf numFmtId="38" fontId="6" fillId="0" borderId="1" xfId="1" applyFont="1" applyFill="1" applyBorder="1" applyAlignment="1">
      <alignment horizontal="center" vertical="center" shrinkToFit="1"/>
    </xf>
    <xf numFmtId="38" fontId="3" fillId="0" borderId="12" xfId="1" applyFont="1" applyFill="1" applyBorder="1" applyAlignment="1">
      <alignment vertical="center" shrinkToFit="1"/>
    </xf>
    <xf numFmtId="38" fontId="7" fillId="0" borderId="0" xfId="1" applyFont="1" applyFill="1" applyBorder="1" applyAlignment="1" applyProtection="1">
      <alignment vertical="center" shrinkToFit="1"/>
    </xf>
    <xf numFmtId="177" fontId="6" fillId="3" borderId="1" xfId="1" applyNumberFormat="1" applyFont="1" applyFill="1" applyBorder="1" applyAlignment="1">
      <alignment vertical="center" shrinkToFit="1"/>
    </xf>
    <xf numFmtId="0" fontId="10" fillId="0" borderId="0" xfId="0" applyFont="1">
      <alignment vertical="center"/>
    </xf>
    <xf numFmtId="0" fontId="10" fillId="0" borderId="0" xfId="0" applyFont="1" applyAlignment="1"/>
    <xf numFmtId="0" fontId="11" fillId="0" borderId="0" xfId="0" applyFont="1" applyFill="1">
      <alignment vertical="center"/>
    </xf>
    <xf numFmtId="0" fontId="11" fillId="0" borderId="0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>
      <alignment vertical="center"/>
    </xf>
    <xf numFmtId="38" fontId="8" fillId="6" borderId="8" xfId="1" applyFont="1" applyFill="1" applyBorder="1" applyAlignment="1" applyProtection="1">
      <alignment horizontal="center" vertical="center" shrinkToFit="1"/>
      <protection locked="0"/>
    </xf>
    <xf numFmtId="176" fontId="6" fillId="3" borderId="1" xfId="0" applyNumberFormat="1" applyFont="1" applyFill="1" applyBorder="1" applyAlignment="1">
      <alignment horizontal="center" vertical="center" shrinkToFit="1"/>
    </xf>
    <xf numFmtId="0" fontId="12" fillId="0" borderId="0" xfId="0" applyFont="1">
      <alignment vertical="center"/>
    </xf>
    <xf numFmtId="0" fontId="4" fillId="0" borderId="0" xfId="0" applyFont="1">
      <alignment vertical="center"/>
    </xf>
    <xf numFmtId="14" fontId="12" fillId="0" borderId="0" xfId="0" applyNumberFormat="1" applyFont="1" applyAlignment="1">
      <alignment horizontal="center" vertical="center" shrinkToFit="1"/>
    </xf>
    <xf numFmtId="14" fontId="4" fillId="0" borderId="0" xfId="0" applyNumberFormat="1" applyFont="1" applyAlignment="1">
      <alignment horizontal="center" vertical="center" shrinkToFit="1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NumberFormat="1" applyFont="1" applyFill="1" applyAlignment="1">
      <alignment vertical="center"/>
    </xf>
    <xf numFmtId="38" fontId="3" fillId="0" borderId="0" xfId="1" applyFont="1" applyFill="1" applyAlignment="1">
      <alignment vertical="center"/>
    </xf>
    <xf numFmtId="0" fontId="3" fillId="0" borderId="0" xfId="0" applyNumberFormat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center" vertical="center"/>
    </xf>
    <xf numFmtId="38" fontId="3" fillId="0" borderId="1" xfId="1" applyFont="1" applyFill="1" applyBorder="1" applyAlignment="1">
      <alignment horizontal="center" vertical="center"/>
    </xf>
    <xf numFmtId="38" fontId="15" fillId="0" borderId="1" xfId="1" applyFont="1" applyFill="1" applyBorder="1" applyAlignment="1">
      <alignment horizontal="center" vertical="center"/>
    </xf>
    <xf numFmtId="178" fontId="15" fillId="0" borderId="1" xfId="1" applyNumberFormat="1" applyFont="1" applyFill="1" applyBorder="1" applyAlignment="1">
      <alignment vertical="center"/>
    </xf>
    <xf numFmtId="38" fontId="15" fillId="0" borderId="4" xfId="1" applyFont="1" applyFill="1" applyBorder="1" applyAlignment="1">
      <alignment horizontal="center" vertical="center"/>
    </xf>
    <xf numFmtId="38" fontId="15" fillId="0" borderId="1" xfId="1" applyFont="1" applyFill="1" applyBorder="1" applyAlignment="1">
      <alignment vertical="center"/>
    </xf>
    <xf numFmtId="38" fontId="15" fillId="0" borderId="0" xfId="1" applyFont="1" applyFill="1" applyBorder="1" applyAlignment="1">
      <alignment vertical="center"/>
    </xf>
    <xf numFmtId="38" fontId="15" fillId="0" borderId="2" xfId="1" applyFont="1" applyFill="1" applyBorder="1" applyAlignment="1">
      <alignment horizontal="center" vertical="center"/>
    </xf>
    <xf numFmtId="38" fontId="15" fillId="0" borderId="3" xfId="1" applyFont="1" applyFill="1" applyBorder="1" applyAlignment="1">
      <alignment horizontal="center" vertical="center"/>
    </xf>
    <xf numFmtId="38" fontId="15" fillId="0" borderId="1" xfId="1" applyFont="1" applyFill="1" applyBorder="1" applyAlignment="1">
      <alignment horizontal="right" vertical="center"/>
    </xf>
    <xf numFmtId="38" fontId="15" fillId="0" borderId="0" xfId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 shrinkToFit="1"/>
    </xf>
    <xf numFmtId="9" fontId="15" fillId="0" borderId="10" xfId="2" applyFont="1" applyFill="1" applyBorder="1" applyAlignment="1">
      <alignment horizontal="center" vertical="center" shrinkToFit="1"/>
    </xf>
    <xf numFmtId="0" fontId="4" fillId="0" borderId="0" xfId="0" applyFont="1" applyBorder="1">
      <alignment vertical="center"/>
    </xf>
    <xf numFmtId="38" fontId="8" fillId="0" borderId="13" xfId="1" applyFont="1" applyFill="1" applyBorder="1" applyAlignment="1">
      <alignment horizontal="center" vertical="center" shrinkToFit="1"/>
    </xf>
    <xf numFmtId="177" fontId="8" fillId="3" borderId="14" xfId="1" applyNumberFormat="1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vertical="center"/>
    </xf>
    <xf numFmtId="38" fontId="5" fillId="0" borderId="0" xfId="1" applyFont="1" applyFill="1" applyBorder="1" applyAlignment="1">
      <alignment vertical="center"/>
    </xf>
    <xf numFmtId="0" fontId="10" fillId="0" borderId="0" xfId="0" applyFont="1" applyAlignment="1">
      <alignment vertical="center" wrapText="1"/>
    </xf>
    <xf numFmtId="14" fontId="5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4" fillId="3" borderId="22" xfId="0" applyNumberFormat="1" applyFont="1" applyFill="1" applyBorder="1" applyAlignment="1">
      <alignment horizontal="center" vertical="center" shrinkToFit="1"/>
    </xf>
    <xf numFmtId="177" fontId="4" fillId="3" borderId="22" xfId="1" applyNumberFormat="1" applyFont="1" applyFill="1" applyBorder="1" applyAlignment="1">
      <alignment vertical="center" shrinkToFit="1"/>
    </xf>
    <xf numFmtId="177" fontId="4" fillId="3" borderId="23" xfId="1" applyNumberFormat="1" applyFont="1" applyFill="1" applyBorder="1" applyAlignment="1">
      <alignment vertical="center" shrinkToFit="1"/>
    </xf>
    <xf numFmtId="176" fontId="4" fillId="3" borderId="24" xfId="0" applyNumberFormat="1" applyFont="1" applyFill="1" applyBorder="1" applyAlignment="1">
      <alignment horizontal="center" vertical="center" shrinkToFit="1"/>
    </xf>
    <xf numFmtId="179" fontId="4" fillId="3" borderId="24" xfId="1" applyNumberFormat="1" applyFont="1" applyFill="1" applyBorder="1" applyAlignment="1">
      <alignment vertical="center" shrinkToFit="1"/>
    </xf>
    <xf numFmtId="179" fontId="4" fillId="3" borderId="25" xfId="1" applyNumberFormat="1" applyFont="1" applyFill="1" applyBorder="1" applyAlignment="1">
      <alignment vertical="center" shrinkToFit="1"/>
    </xf>
    <xf numFmtId="176" fontId="4" fillId="5" borderId="22" xfId="0" applyNumberFormat="1" applyFont="1" applyFill="1" applyBorder="1" applyAlignment="1">
      <alignment horizontal="center" vertical="center" shrinkToFit="1"/>
    </xf>
    <xf numFmtId="177" fontId="4" fillId="5" borderId="22" xfId="1" applyNumberFormat="1" applyFont="1" applyFill="1" applyBorder="1" applyAlignment="1">
      <alignment vertical="center" shrinkToFit="1"/>
    </xf>
    <xf numFmtId="177" fontId="4" fillId="5" borderId="23" xfId="1" applyNumberFormat="1" applyFont="1" applyFill="1" applyBorder="1" applyAlignment="1">
      <alignment vertical="center" shrinkToFit="1"/>
    </xf>
    <xf numFmtId="176" fontId="4" fillId="5" borderId="24" xfId="0" applyNumberFormat="1" applyFont="1" applyFill="1" applyBorder="1" applyAlignment="1">
      <alignment horizontal="center" vertical="center" shrinkToFit="1"/>
    </xf>
    <xf numFmtId="179" fontId="4" fillId="5" borderId="24" xfId="1" applyNumberFormat="1" applyFont="1" applyFill="1" applyBorder="1" applyAlignment="1">
      <alignment vertical="center" shrinkToFit="1"/>
    </xf>
    <xf numFmtId="179" fontId="4" fillId="5" borderId="25" xfId="1" applyNumberFormat="1" applyFont="1" applyFill="1" applyBorder="1" applyAlignment="1">
      <alignment vertical="center" shrinkToFit="1"/>
    </xf>
    <xf numFmtId="176" fontId="6" fillId="0" borderId="0" xfId="0" applyNumberFormat="1" applyFont="1" applyFill="1" applyBorder="1" applyAlignment="1">
      <alignment horizontal="center" vertical="center" shrinkToFit="1"/>
    </xf>
    <xf numFmtId="0" fontId="6" fillId="5" borderId="4" xfId="0" applyFont="1" applyFill="1" applyBorder="1" applyAlignment="1">
      <alignment horizontal="center" vertical="center"/>
    </xf>
    <xf numFmtId="177" fontId="6" fillId="5" borderId="4" xfId="1" applyNumberFormat="1" applyFont="1" applyFill="1" applyBorder="1" applyAlignment="1">
      <alignment vertical="center" shrinkToFit="1"/>
    </xf>
    <xf numFmtId="177" fontId="6" fillId="5" borderId="26" xfId="1" applyNumberFormat="1" applyFont="1" applyFill="1" applyBorder="1" applyAlignment="1">
      <alignment vertical="center" shrinkToFit="1"/>
    </xf>
    <xf numFmtId="177" fontId="6" fillId="0" borderId="31" xfId="1" applyNumberFormat="1" applyFont="1" applyFill="1" applyBorder="1" applyAlignment="1">
      <alignment vertical="center" shrinkToFit="1"/>
    </xf>
    <xf numFmtId="177" fontId="8" fillId="0" borderId="27" xfId="1" applyNumberFormat="1" applyFont="1" applyFill="1" applyBorder="1" applyAlignment="1">
      <alignment vertical="center" shrinkToFit="1"/>
    </xf>
    <xf numFmtId="0" fontId="18" fillId="0" borderId="0" xfId="0" applyFont="1">
      <alignment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 shrinkToFit="1"/>
    </xf>
    <xf numFmtId="0" fontId="6" fillId="5" borderId="19" xfId="0" applyFont="1" applyFill="1" applyBorder="1" applyAlignment="1">
      <alignment horizontal="center" vertical="center" shrinkToFit="1"/>
    </xf>
    <xf numFmtId="0" fontId="6" fillId="5" borderId="20" xfId="0" applyFont="1" applyFill="1" applyBorder="1" applyAlignment="1">
      <alignment horizontal="center" vertical="center" shrinkToFit="1"/>
    </xf>
    <xf numFmtId="0" fontId="6" fillId="5" borderId="21" xfId="0" applyFont="1" applyFill="1" applyBorder="1" applyAlignment="1">
      <alignment horizontal="center" vertical="center" shrinkToFit="1"/>
    </xf>
    <xf numFmtId="0" fontId="6" fillId="3" borderId="18" xfId="0" applyFont="1" applyFill="1" applyBorder="1" applyAlignment="1">
      <alignment horizontal="center" vertical="center" shrinkToFit="1"/>
    </xf>
    <xf numFmtId="0" fontId="6" fillId="3" borderId="19" xfId="0" applyFont="1" applyFill="1" applyBorder="1" applyAlignment="1">
      <alignment horizontal="center" vertical="center" shrinkToFit="1"/>
    </xf>
    <xf numFmtId="0" fontId="6" fillId="3" borderId="20" xfId="0" applyFont="1" applyFill="1" applyBorder="1" applyAlignment="1">
      <alignment horizontal="center" vertical="center" shrinkToFit="1"/>
    </xf>
    <xf numFmtId="0" fontId="6" fillId="3" borderId="21" xfId="0" applyFont="1" applyFill="1" applyBorder="1" applyAlignment="1">
      <alignment horizontal="center" vertical="center" shrinkToFit="1"/>
    </xf>
    <xf numFmtId="0" fontId="6" fillId="3" borderId="9" xfId="0" applyFont="1" applyFill="1" applyBorder="1" applyAlignment="1">
      <alignment horizontal="center" vertical="center" shrinkToFit="1"/>
    </xf>
    <xf numFmtId="0" fontId="6" fillId="3" borderId="11" xfId="0" applyFont="1" applyFill="1" applyBorder="1" applyAlignment="1">
      <alignment horizontal="center" vertical="center" shrinkToFit="1"/>
    </xf>
    <xf numFmtId="0" fontId="6" fillId="0" borderId="28" xfId="0" applyFont="1" applyFill="1" applyBorder="1" applyAlignment="1">
      <alignment horizontal="center" vertical="center" shrinkToFit="1"/>
    </xf>
    <xf numFmtId="0" fontId="6" fillId="0" borderId="29" xfId="0" applyFont="1" applyFill="1" applyBorder="1" applyAlignment="1">
      <alignment horizontal="center" vertical="center" shrinkToFit="1"/>
    </xf>
    <xf numFmtId="0" fontId="6" fillId="0" borderId="30" xfId="0" applyFont="1" applyFill="1" applyBorder="1" applyAlignment="1">
      <alignment horizontal="center" vertical="center" shrinkToFit="1"/>
    </xf>
    <xf numFmtId="0" fontId="3" fillId="3" borderId="5" xfId="0" applyNumberFormat="1" applyFont="1" applyFill="1" applyBorder="1" applyAlignment="1">
      <alignment horizontal="center" vertical="center"/>
    </xf>
    <xf numFmtId="0" fontId="3" fillId="3" borderId="7" xfId="0" applyNumberFormat="1" applyFont="1" applyFill="1" applyBorder="1" applyAlignment="1">
      <alignment horizontal="center" vertical="center"/>
    </xf>
    <xf numFmtId="0" fontId="3" fillId="3" borderId="6" xfId="0" applyNumberFormat="1" applyFont="1" applyFill="1" applyBorder="1" applyAlignment="1">
      <alignment horizontal="center" vertical="center"/>
    </xf>
    <xf numFmtId="38" fontId="3" fillId="0" borderId="5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38" fontId="3" fillId="0" borderId="4" xfId="1" applyFont="1" applyFill="1" applyBorder="1" applyAlignment="1">
      <alignment horizontal="center" vertical="center"/>
    </xf>
    <xf numFmtId="38" fontId="3" fillId="0" borderId="3" xfId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horizontal="center" vertical="center"/>
    </xf>
    <xf numFmtId="0" fontId="3" fillId="4" borderId="5" xfId="0" applyNumberFormat="1" applyFont="1" applyFill="1" applyBorder="1" applyAlignment="1">
      <alignment horizontal="center" vertical="center"/>
    </xf>
    <xf numFmtId="0" fontId="3" fillId="4" borderId="7" xfId="0" applyNumberFormat="1" applyFont="1" applyFill="1" applyBorder="1" applyAlignment="1">
      <alignment horizontal="center" vertical="center"/>
    </xf>
    <xf numFmtId="0" fontId="3" fillId="4" borderId="6" xfId="0" applyNumberFormat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 shrinkToFit="1"/>
    </xf>
    <xf numFmtId="181" fontId="4" fillId="3" borderId="6" xfId="1" applyNumberFormat="1" applyFont="1" applyFill="1" applyBorder="1" applyAlignment="1">
      <alignment vertical="center" shrinkToFit="1"/>
    </xf>
    <xf numFmtId="181" fontId="17" fillId="3" borderId="6" xfId="1" applyNumberFormat="1" applyFont="1" applyFill="1" applyBorder="1" applyAlignment="1">
      <alignment vertical="center" shrinkToFit="1"/>
    </xf>
    <xf numFmtId="181" fontId="17" fillId="0" borderId="27" xfId="1" applyNumberFormat="1" applyFont="1" applyFill="1" applyBorder="1" applyAlignment="1">
      <alignment vertical="center" shrinkToFit="1"/>
    </xf>
    <xf numFmtId="181" fontId="10" fillId="5" borderId="6" xfId="1" applyNumberFormat="1" applyFont="1" applyFill="1" applyBorder="1" applyAlignment="1">
      <alignment horizontal="center" vertical="center" wrapText="1" shrinkToFit="1"/>
    </xf>
    <xf numFmtId="181" fontId="10" fillId="5" borderId="6" xfId="1" applyNumberFormat="1" applyFont="1" applyFill="1" applyBorder="1" applyAlignment="1">
      <alignment horizontal="center" vertical="center" shrinkToFit="1"/>
    </xf>
    <xf numFmtId="181" fontId="10" fillId="5" borderId="19" xfId="1" applyNumberFormat="1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CC"/>
      <color rgb="FFFFCCCC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</xdr:colOff>
      <xdr:row>2</xdr:row>
      <xdr:rowOff>95250</xdr:rowOff>
    </xdr:from>
    <xdr:to>
      <xdr:col>8</xdr:col>
      <xdr:colOff>2581376</xdr:colOff>
      <xdr:row>16</xdr:row>
      <xdr:rowOff>205274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81925" y="923925"/>
          <a:ext cx="2571851" cy="4862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3"/>
  <sheetViews>
    <sheetView showGridLines="0" showRowColHeaders="0" tabSelected="1" zoomScaleNormal="100" zoomScaleSheetLayoutView="100" workbookViewId="0">
      <selection activeCell="D4" sqref="D4"/>
    </sheetView>
  </sheetViews>
  <sheetFormatPr defaultRowHeight="16.5" x14ac:dyDescent="0.15"/>
  <cols>
    <col min="1" max="1" width="4.125" style="8" customWidth="1"/>
    <col min="2" max="2" width="12.625" style="8" customWidth="1"/>
    <col min="3" max="3" width="12.625" style="2" customWidth="1"/>
    <col min="4" max="4" width="15.625" style="3" customWidth="1"/>
    <col min="5" max="5" width="18.625" style="29" customWidth="1"/>
    <col min="6" max="6" width="18.625" style="1" customWidth="1"/>
    <col min="7" max="7" width="15.625" style="1" customWidth="1"/>
    <col min="8" max="8" width="4.125" style="1" customWidth="1"/>
    <col min="9" max="9" width="36.875" style="24" bestFit="1" customWidth="1"/>
    <col min="10" max="10" width="4.5" style="24" hidden="1" customWidth="1"/>
    <col min="11" max="11" width="8.625" style="24" hidden="1" customWidth="1"/>
    <col min="12" max="12" width="7.5" style="24" hidden="1" customWidth="1"/>
    <col min="13" max="14" width="4.125" style="24" hidden="1" customWidth="1"/>
    <col min="15" max="15" width="5.5" style="24" hidden="1" customWidth="1"/>
    <col min="16" max="16" width="3.375" style="24" hidden="1" customWidth="1"/>
    <col min="17" max="18" width="4.5" style="8" hidden="1" customWidth="1"/>
    <col min="19" max="19" width="7.5" style="8" hidden="1" customWidth="1"/>
    <col min="20" max="21" width="4.125" style="8" hidden="1" customWidth="1"/>
    <col min="22" max="22" width="5.5" style="8" hidden="1" customWidth="1"/>
    <col min="23" max="16384" width="9" style="8"/>
  </cols>
  <sheetData>
    <row r="1" spans="1:22" s="24" customFormat="1" ht="17.25" thickBot="1" x14ac:dyDescent="0.2">
      <c r="A1" s="8"/>
      <c r="B1" s="8"/>
      <c r="C1" s="2"/>
      <c r="D1" s="6"/>
      <c r="E1" s="7"/>
      <c r="F1" s="7"/>
      <c r="G1" s="7"/>
      <c r="H1" s="7"/>
      <c r="I1" s="15"/>
      <c r="Q1" s="8"/>
      <c r="R1" s="8"/>
      <c r="S1" s="8"/>
      <c r="T1" s="8"/>
      <c r="U1" s="8"/>
      <c r="V1" s="8"/>
    </row>
    <row r="2" spans="1:22" ht="48" thickBot="1" x14ac:dyDescent="0.2">
      <c r="A2" s="23"/>
      <c r="B2" s="75" t="s">
        <v>29</v>
      </c>
      <c r="C2" s="76"/>
      <c r="D2" s="76"/>
      <c r="E2" s="76"/>
      <c r="F2" s="76"/>
      <c r="G2" s="77"/>
      <c r="I2" s="52" t="s">
        <v>28</v>
      </c>
    </row>
    <row r="3" spans="1:22" s="17" customFormat="1" ht="29.25" thickBot="1" x14ac:dyDescent="0.2">
      <c r="A3" s="25"/>
      <c r="C3" s="18"/>
      <c r="D3" s="19"/>
      <c r="E3" s="20"/>
    </row>
    <row r="4" spans="1:22" s="4" customFormat="1" ht="29.25" thickBot="1" x14ac:dyDescent="0.2">
      <c r="A4" s="25"/>
      <c r="B4" s="53" t="s">
        <v>24</v>
      </c>
      <c r="D4" s="21">
        <v>13</v>
      </c>
      <c r="E4" s="49" t="s">
        <v>30</v>
      </c>
      <c r="G4" s="5"/>
      <c r="H4" s="5"/>
      <c r="I4" s="26"/>
    </row>
    <row r="5" spans="1:22" s="17" customFormat="1" ht="9" thickBot="1" x14ac:dyDescent="0.2">
      <c r="B5" s="54"/>
      <c r="D5" s="20"/>
      <c r="E5" s="50"/>
    </row>
    <row r="6" spans="1:22" ht="29.25" thickBot="1" x14ac:dyDescent="0.2">
      <c r="A6" s="23"/>
      <c r="B6" s="55" t="s">
        <v>25</v>
      </c>
      <c r="C6" s="8"/>
      <c r="D6" s="21">
        <v>23</v>
      </c>
      <c r="E6" s="51" t="s">
        <v>31</v>
      </c>
      <c r="F6" s="8"/>
      <c r="G6" s="7"/>
      <c r="H6" s="7"/>
    </row>
    <row r="7" spans="1:22" ht="29.25" thickBot="1" x14ac:dyDescent="0.2">
      <c r="A7" s="23"/>
      <c r="B7" s="10"/>
      <c r="C7" s="9"/>
      <c r="D7" s="68"/>
      <c r="E7" s="13"/>
      <c r="F7" s="12"/>
      <c r="G7" s="7"/>
      <c r="H7" s="7"/>
    </row>
    <row r="8" spans="1:22" ht="29.25" thickTop="1" x14ac:dyDescent="0.15">
      <c r="A8" s="23"/>
      <c r="B8" s="116" t="s">
        <v>33</v>
      </c>
      <c r="C8" s="116"/>
      <c r="D8" s="116"/>
      <c r="E8" s="11" t="s">
        <v>26</v>
      </c>
      <c r="F8" s="47" t="s">
        <v>27</v>
      </c>
      <c r="G8" s="109" t="s">
        <v>35</v>
      </c>
      <c r="H8" s="7"/>
    </row>
    <row r="9" spans="1:22" ht="24" x14ac:dyDescent="0.15">
      <c r="A9" s="74"/>
      <c r="B9" s="82" t="s">
        <v>14</v>
      </c>
      <c r="C9" s="83"/>
      <c r="D9" s="56" t="s">
        <v>18</v>
      </c>
      <c r="E9" s="57">
        <f>IF(D4="","",VLOOKUP($D4,$J$27:$K$35,2,FALSE))</f>
        <v>704</v>
      </c>
      <c r="F9" s="58">
        <f>IF(D4="","",VLOOKUP($D4,$J$41:$K$49,2,FALSE))</f>
        <v>1056</v>
      </c>
      <c r="G9" s="110">
        <f>IF(D4="","",F9-E9)</f>
        <v>352</v>
      </c>
      <c r="H9" s="7"/>
    </row>
    <row r="10" spans="1:22" ht="24" x14ac:dyDescent="0.15">
      <c r="A10" s="74"/>
      <c r="B10" s="84"/>
      <c r="C10" s="85"/>
      <c r="D10" s="59" t="s">
        <v>19</v>
      </c>
      <c r="E10" s="60">
        <f>IF(D6="","",IF(D6&lt;=$N$27,D6*$O$27,$N$27*$O$27)
+IF(D6&lt;=$N$27,0,IF(D6&lt;=$N$28,(D6-$N$27)*$O$28,($N$28-$N$27)*$O$28))
+IF(D6&lt;=$N$28,0,IF(D6&lt;=$N$29,(D6-$N$28)*$O$29,($N$29-$N$28)*$O$29))
+IF(D6&lt;=$N$29,0,IF(D6&lt;=$N$30,(D6-$N$29)*$O$30,($N$30-$N$29)*$O$30))
+IF(D6&lt;=$N$30,0,IF(D6&lt;=$N$31,(D6-$N$30)*$O$31,($N$31-$N$30)*$O$31))
+IF(D6&gt;$N$31,(D6-$N$31)*$O$32))</f>
        <v>2392.5</v>
      </c>
      <c r="F10" s="61">
        <f>IF(D6="","",IF(D6&lt;=$N$41,D6*$O$41,$N$41*$O$41)
+IF(D6&lt;=$N$41,0,IF(D6&lt;=$N$42,(D6-$N$41)*$O$42,($N$42-$N$41)*$O$42))
+IF(D6&lt;=$N$42,0,IF(D6&lt;=$N$43,(D6-$N$42)*$O$43,($N$43-$N$42)*$O$43))
+IF(D6&lt;=$N$43,0,IF(D6&lt;=$N$44,(D6-$N$43)*$O$44,($N$44-$N$43)*$O$44))
+IF(D6&lt;=$N$44,0,IF(D6&lt;=$N$45,(D6-$N$44)*$O$45,($N$45-$N$44)*$O$45))
+IF(D6&gt;$N$45,(D6-$N$45)*$O$46))</f>
        <v>2629</v>
      </c>
      <c r="G10" s="110">
        <f>IF(OR(D4="",D6=""),"",F10-E10)</f>
        <v>236.5</v>
      </c>
      <c r="H10" s="7"/>
    </row>
    <row r="11" spans="1:22" ht="33" x14ac:dyDescent="0.15">
      <c r="A11" s="27"/>
      <c r="B11" s="86"/>
      <c r="C11" s="87"/>
      <c r="D11" s="22" t="s">
        <v>17</v>
      </c>
      <c r="E11" s="14">
        <f>IF(OR(E9="",E10=""),"",ROUNDDOWN(SUM(E9:E10),0))</f>
        <v>3096</v>
      </c>
      <c r="F11" s="48">
        <f>IF(OR(F9="",F10=""),"",ROUNDDOWN(SUM(F9:F10),0))</f>
        <v>3685</v>
      </c>
      <c r="G11" s="111">
        <f>IF(OR(D4="",D6=""),"",F11-E11)</f>
        <v>589</v>
      </c>
      <c r="H11" s="7"/>
    </row>
    <row r="12" spans="1:22" ht="24" x14ac:dyDescent="0.15">
      <c r="A12" s="74"/>
      <c r="B12" s="78" t="s">
        <v>15</v>
      </c>
      <c r="C12" s="79"/>
      <c r="D12" s="62" t="s">
        <v>20</v>
      </c>
      <c r="E12" s="63">
        <f>IF(D4="","",VLOOKUP($D4,$Q$27:$R$35,2,FALSE))</f>
        <v>660</v>
      </c>
      <c r="F12" s="64">
        <f>IF(D4="","",VLOOKUP($D4,$Q$27:$R$35,2,FALSE))</f>
        <v>660</v>
      </c>
      <c r="G12" s="113" t="s">
        <v>36</v>
      </c>
      <c r="H12" s="7"/>
    </row>
    <row r="13" spans="1:22" ht="24" x14ac:dyDescent="0.15">
      <c r="A13" s="74"/>
      <c r="B13" s="80"/>
      <c r="C13" s="81"/>
      <c r="D13" s="65" t="s">
        <v>21</v>
      </c>
      <c r="E13" s="66">
        <f>IF(D6="","",IF(D6&lt;=$U$27,D6*$V$27,$U$27*$V$27)
+IF(D6&lt;=$U$27,0,IF(D6&lt;=$U$28,(D6-$U$27)*$V$28,($U$28-$U$27)*$V$28))
+IF(D6&lt;=$U$28,0,IF(D6&lt;=$U$29,(D6-$U$28)*$V$29,($U$29-$U$28)*$V$29))
+IF(D6&lt;=$U$29,0,IF(D6&lt;=$U$30,(D6-$U$29)*$V$30,($U$30-$U$29)*$V$30))
+IF(D6&lt;=$U$30,0,IF(D6&lt;=$U$31,(D6-$U$30)*$V$31,($U$31-$U$30)*$V$31))
+IF(D6&gt;$U$31,(D6-$U$31)*$V$32))</f>
        <v>3311.0000000000005</v>
      </c>
      <c r="F13" s="67">
        <f>IF(D6="","",IF(D6&lt;=$U$27,D6*$V$27,$U$27*$V$27)
+IF(D6&lt;=$U$27,0,IF(D6&lt;=$U$28,(D6-$U$27)*$V$28,($U$28-$U$27)*$V$28))
+IF(D6&lt;=$U$28,0,IF(D6&lt;=$U$29,(D6-$U$28)*$V$29,($U$29-$U$28)*$V$29))
+IF(D6&lt;=$U$29,0,IF(D6&lt;=$U$30,(D6-$U$29)*$V$30,($U$30-$U$29)*$V$30))
+IF(D6&lt;=$U$30,0,IF(D6&lt;=$U$31,(D6-$U$30)*$V$31,($U$31-$U$30)*$V$31))
+IF(D6&gt;$U$31,(D6-$U$31)*$V$32))</f>
        <v>3311.0000000000005</v>
      </c>
      <c r="G13" s="114"/>
      <c r="H13" s="7"/>
    </row>
    <row r="14" spans="1:22" ht="33.75" thickBot="1" x14ac:dyDescent="0.2">
      <c r="A14" s="27"/>
      <c r="B14" s="80"/>
      <c r="C14" s="81"/>
      <c r="D14" s="69" t="s">
        <v>17</v>
      </c>
      <c r="E14" s="70">
        <f>IF(OR(E12="",E13=""),"",ROUNDDOWN(SUM(E12:E13),0))</f>
        <v>3971</v>
      </c>
      <c r="F14" s="71">
        <f>IF(OR(F12="",F13=""),"",ROUNDDOWN(SUM(F12:F13),0))</f>
        <v>3971</v>
      </c>
      <c r="G14" s="115"/>
      <c r="H14" s="7"/>
    </row>
    <row r="15" spans="1:22" ht="34.5" thickTop="1" thickBot="1" x14ac:dyDescent="0.2">
      <c r="A15" s="27"/>
      <c r="B15" s="88" t="s">
        <v>34</v>
      </c>
      <c r="C15" s="89"/>
      <c r="D15" s="90"/>
      <c r="E15" s="72">
        <f>IF(OR(D4="",D6=""),"",E11+E14)</f>
        <v>7067</v>
      </c>
      <c r="F15" s="73">
        <f>IF(OR(D4="",D6=""),"",F11+F14)</f>
        <v>7656</v>
      </c>
      <c r="G15" s="112">
        <f>IF(OR(D4="",D6=""),"",F15-E15)</f>
        <v>589</v>
      </c>
      <c r="H15" s="7"/>
    </row>
    <row r="16" spans="1:22" ht="21.75" thickTop="1" x14ac:dyDescent="0.25">
      <c r="A16" s="28"/>
      <c r="B16" s="16" t="s">
        <v>32</v>
      </c>
      <c r="F16" s="29"/>
      <c r="G16" s="7"/>
      <c r="H16" s="7"/>
    </row>
    <row r="17" spans="1:22" ht="21" x14ac:dyDescent="0.15">
      <c r="A17" s="28"/>
      <c r="B17" s="15" t="s">
        <v>22</v>
      </c>
      <c r="D17" s="6"/>
      <c r="E17" s="7"/>
      <c r="F17" s="7"/>
      <c r="G17" s="7"/>
      <c r="H17" s="7"/>
    </row>
    <row r="18" spans="1:22" s="24" customFormat="1" x14ac:dyDescent="0.15">
      <c r="A18" s="8"/>
      <c r="B18" s="8"/>
      <c r="C18" s="2"/>
      <c r="D18" s="6"/>
      <c r="E18" s="7"/>
      <c r="F18" s="7"/>
      <c r="G18" s="7"/>
      <c r="H18" s="7"/>
      <c r="I18" s="15"/>
      <c r="Q18" s="8"/>
      <c r="R18" s="8"/>
      <c r="S18" s="8"/>
      <c r="T18" s="8"/>
      <c r="U18" s="8"/>
      <c r="V18" s="8"/>
    </row>
    <row r="19" spans="1:22" s="24" customFormat="1" x14ac:dyDescent="0.15">
      <c r="A19" s="8"/>
      <c r="B19" s="8"/>
      <c r="C19" s="2"/>
      <c r="D19" s="6"/>
      <c r="E19" s="7"/>
      <c r="F19" s="7"/>
      <c r="G19" s="7"/>
      <c r="H19" s="7"/>
      <c r="I19" s="15"/>
      <c r="L19" s="30"/>
      <c r="M19" s="30"/>
      <c r="N19" s="31"/>
      <c r="O19" s="31"/>
      <c r="P19" s="31"/>
      <c r="Q19" s="4"/>
      <c r="R19" s="4"/>
      <c r="S19" s="4"/>
      <c r="T19" s="4"/>
      <c r="U19" s="4"/>
      <c r="V19" s="4"/>
    </row>
    <row r="20" spans="1:22" s="24" customFormat="1" x14ac:dyDescent="0.15">
      <c r="A20" s="8"/>
      <c r="B20" s="8"/>
      <c r="C20" s="2"/>
      <c r="D20" s="6"/>
      <c r="E20" s="7"/>
      <c r="F20" s="7"/>
      <c r="G20" s="7"/>
      <c r="H20" s="7"/>
      <c r="I20" s="15"/>
      <c r="L20" s="30"/>
      <c r="M20" s="30"/>
      <c r="N20" s="31"/>
      <c r="O20" s="31"/>
      <c r="P20" s="31"/>
      <c r="Q20" s="4"/>
      <c r="R20" s="4"/>
      <c r="S20" s="4"/>
      <c r="T20" s="4"/>
      <c r="U20" s="4"/>
      <c r="V20" s="4"/>
    </row>
    <row r="21" spans="1:22" s="24" customFormat="1" x14ac:dyDescent="0.15">
      <c r="A21" s="8"/>
      <c r="B21" s="8"/>
      <c r="C21" s="2"/>
      <c r="D21" s="3"/>
      <c r="E21" s="7"/>
      <c r="F21" s="7"/>
      <c r="G21" s="7"/>
      <c r="H21" s="7"/>
      <c r="J21" s="46"/>
      <c r="L21" s="30"/>
      <c r="M21" s="30"/>
      <c r="N21" s="30"/>
      <c r="O21" s="30"/>
      <c r="P21" s="30"/>
      <c r="Q21" s="8"/>
      <c r="R21" s="8"/>
      <c r="S21" s="8"/>
      <c r="T21" s="8"/>
      <c r="U21" s="8"/>
      <c r="V21" s="8"/>
    </row>
    <row r="22" spans="1:22" s="24" customFormat="1" x14ac:dyDescent="0.15">
      <c r="A22" s="8"/>
      <c r="B22" s="8"/>
      <c r="C22" s="2"/>
      <c r="D22" s="6"/>
      <c r="E22" s="7"/>
      <c r="F22" s="7"/>
      <c r="G22" s="7"/>
      <c r="H22" s="7"/>
      <c r="J22" s="45"/>
      <c r="K22" s="30"/>
      <c r="L22" s="30"/>
      <c r="M22" s="30"/>
      <c r="N22" s="30"/>
      <c r="O22" s="30"/>
      <c r="P22" s="30"/>
      <c r="Q22" s="8"/>
      <c r="R22" s="8"/>
      <c r="S22" s="8"/>
      <c r="T22" s="8"/>
      <c r="U22" s="8"/>
      <c r="V22" s="8"/>
    </row>
    <row r="23" spans="1:22" s="24" customFormat="1" x14ac:dyDescent="0.15">
      <c r="A23" s="8"/>
      <c r="B23" s="8"/>
      <c r="C23" s="2"/>
      <c r="D23" s="6"/>
      <c r="E23" s="7"/>
      <c r="F23" s="7"/>
      <c r="G23" s="7"/>
      <c r="H23" s="7"/>
      <c r="J23" s="103" t="s">
        <v>13</v>
      </c>
      <c r="K23" s="104"/>
      <c r="L23" s="104"/>
      <c r="M23" s="104"/>
      <c r="N23" s="104"/>
      <c r="O23" s="105"/>
      <c r="P23" s="32"/>
      <c r="Q23" s="106" t="s">
        <v>16</v>
      </c>
      <c r="R23" s="107"/>
      <c r="S23" s="107"/>
      <c r="T23" s="107"/>
      <c r="U23" s="107"/>
      <c r="V23" s="108"/>
    </row>
    <row r="24" spans="1:22" s="24" customFormat="1" x14ac:dyDescent="0.15">
      <c r="A24" s="8"/>
      <c r="B24" s="8"/>
      <c r="C24" s="2"/>
      <c r="D24" s="6"/>
      <c r="E24" s="7"/>
      <c r="F24" s="7"/>
      <c r="G24" s="7"/>
      <c r="H24" s="7"/>
      <c r="J24" s="94" t="s">
        <v>5</v>
      </c>
      <c r="K24" s="95"/>
      <c r="L24" s="96" t="s">
        <v>6</v>
      </c>
      <c r="M24" s="97"/>
      <c r="N24" s="97"/>
      <c r="O24" s="98"/>
      <c r="P24" s="32"/>
      <c r="Q24" s="94" t="s">
        <v>5</v>
      </c>
      <c r="R24" s="95"/>
      <c r="S24" s="96" t="s">
        <v>6</v>
      </c>
      <c r="T24" s="97"/>
      <c r="U24" s="97"/>
      <c r="V24" s="98"/>
    </row>
    <row r="25" spans="1:22" s="24" customFormat="1" x14ac:dyDescent="0.15">
      <c r="A25" s="8"/>
      <c r="B25" s="8"/>
      <c r="C25" s="2"/>
      <c r="D25" s="3"/>
      <c r="E25" s="7"/>
      <c r="F25" s="7"/>
      <c r="G25" s="7"/>
      <c r="H25" s="7"/>
      <c r="J25" s="99" t="s">
        <v>3</v>
      </c>
      <c r="K25" s="101" t="s">
        <v>4</v>
      </c>
      <c r="L25" s="101" t="s">
        <v>11</v>
      </c>
      <c r="M25" s="96" t="s">
        <v>7</v>
      </c>
      <c r="N25" s="98"/>
      <c r="O25" s="99" t="s">
        <v>8</v>
      </c>
      <c r="P25" s="33"/>
      <c r="Q25" s="99" t="s">
        <v>3</v>
      </c>
      <c r="R25" s="101" t="s">
        <v>4</v>
      </c>
      <c r="S25" s="101" t="s">
        <v>11</v>
      </c>
      <c r="T25" s="96" t="s">
        <v>7</v>
      </c>
      <c r="U25" s="98"/>
      <c r="V25" s="99" t="s">
        <v>8</v>
      </c>
    </row>
    <row r="26" spans="1:22" s="24" customFormat="1" x14ac:dyDescent="0.15">
      <c r="A26" s="8"/>
      <c r="B26" s="8"/>
      <c r="C26" s="2"/>
      <c r="D26" s="6"/>
      <c r="E26" s="7"/>
      <c r="F26" s="7"/>
      <c r="G26" s="7"/>
      <c r="H26" s="7"/>
      <c r="J26" s="100"/>
      <c r="K26" s="102"/>
      <c r="L26" s="102"/>
      <c r="M26" s="34" t="s">
        <v>9</v>
      </c>
      <c r="N26" s="34" t="s">
        <v>10</v>
      </c>
      <c r="O26" s="100"/>
      <c r="P26" s="33"/>
      <c r="Q26" s="100"/>
      <c r="R26" s="102"/>
      <c r="S26" s="102"/>
      <c r="T26" s="34" t="s">
        <v>9</v>
      </c>
      <c r="U26" s="34" t="s">
        <v>10</v>
      </c>
      <c r="V26" s="100"/>
    </row>
    <row r="27" spans="1:22" s="24" customFormat="1" x14ac:dyDescent="0.15">
      <c r="A27" s="8"/>
      <c r="B27" s="8"/>
      <c r="C27" s="2"/>
      <c r="D27" s="6"/>
      <c r="E27" s="7"/>
      <c r="F27" s="7"/>
      <c r="G27" s="7"/>
      <c r="H27" s="7"/>
      <c r="J27" s="35">
        <v>13</v>
      </c>
      <c r="K27" s="36">
        <v>704</v>
      </c>
      <c r="L27" s="37" t="s">
        <v>12</v>
      </c>
      <c r="M27" s="38">
        <v>0</v>
      </c>
      <c r="N27" s="38">
        <v>10</v>
      </c>
      <c r="O27" s="36">
        <v>66</v>
      </c>
      <c r="P27" s="39"/>
      <c r="Q27" s="35">
        <v>13</v>
      </c>
      <c r="R27" s="38">
        <v>660</v>
      </c>
      <c r="S27" s="37" t="s">
        <v>12</v>
      </c>
      <c r="T27" s="38">
        <v>0</v>
      </c>
      <c r="U27" s="38">
        <v>10</v>
      </c>
      <c r="V27" s="36">
        <v>88</v>
      </c>
    </row>
    <row r="28" spans="1:22" s="24" customFormat="1" x14ac:dyDescent="0.15">
      <c r="A28" s="8"/>
      <c r="B28" s="8"/>
      <c r="C28" s="2"/>
      <c r="D28" s="6"/>
      <c r="E28" s="7"/>
      <c r="F28" s="7"/>
      <c r="G28" s="7"/>
      <c r="H28" s="7"/>
      <c r="J28" s="35">
        <v>20</v>
      </c>
      <c r="K28" s="36">
        <v>1408</v>
      </c>
      <c r="L28" s="40"/>
      <c r="M28" s="38">
        <v>11</v>
      </c>
      <c r="N28" s="38">
        <v>20</v>
      </c>
      <c r="O28" s="36">
        <v>132</v>
      </c>
      <c r="P28" s="39"/>
      <c r="Q28" s="35">
        <v>20</v>
      </c>
      <c r="R28" s="38">
        <v>660</v>
      </c>
      <c r="S28" s="40"/>
      <c r="T28" s="38">
        <v>11</v>
      </c>
      <c r="U28" s="38">
        <v>30</v>
      </c>
      <c r="V28" s="36">
        <v>187.00000000000003</v>
      </c>
    </row>
    <row r="29" spans="1:22" s="24" customFormat="1" x14ac:dyDescent="0.15">
      <c r="A29" s="8"/>
      <c r="B29" s="8"/>
      <c r="C29" s="2"/>
      <c r="D29" s="3"/>
      <c r="E29" s="7"/>
      <c r="F29" s="7"/>
      <c r="G29" s="7"/>
      <c r="H29" s="7"/>
      <c r="J29" s="35">
        <v>25</v>
      </c>
      <c r="K29" s="36">
        <v>2860.0000000000005</v>
      </c>
      <c r="L29" s="40"/>
      <c r="M29" s="38">
        <v>21</v>
      </c>
      <c r="N29" s="38">
        <v>30</v>
      </c>
      <c r="O29" s="36">
        <v>137.5</v>
      </c>
      <c r="P29" s="39"/>
      <c r="Q29" s="35">
        <v>25</v>
      </c>
      <c r="R29" s="38">
        <v>660</v>
      </c>
      <c r="S29" s="40"/>
      <c r="T29" s="38">
        <v>31</v>
      </c>
      <c r="U29" s="38">
        <v>50</v>
      </c>
      <c r="V29" s="36">
        <v>214.50000000000003</v>
      </c>
    </row>
    <row r="30" spans="1:22" s="24" customFormat="1" x14ac:dyDescent="0.15">
      <c r="A30" s="8"/>
      <c r="B30" s="8"/>
      <c r="C30" s="2"/>
      <c r="D30" s="6"/>
      <c r="E30" s="7"/>
      <c r="F30" s="7"/>
      <c r="G30" s="7"/>
      <c r="H30" s="7"/>
      <c r="J30" s="35">
        <v>40</v>
      </c>
      <c r="K30" s="36">
        <v>10010</v>
      </c>
      <c r="L30" s="40"/>
      <c r="M30" s="38">
        <v>31</v>
      </c>
      <c r="N30" s="38">
        <v>50</v>
      </c>
      <c r="O30" s="36">
        <v>154</v>
      </c>
      <c r="P30" s="39"/>
      <c r="Q30" s="35">
        <v>40</v>
      </c>
      <c r="R30" s="38">
        <v>660</v>
      </c>
      <c r="S30" s="40"/>
      <c r="T30" s="38">
        <v>51</v>
      </c>
      <c r="U30" s="38">
        <v>100</v>
      </c>
      <c r="V30" s="36">
        <v>242.00000000000003</v>
      </c>
    </row>
    <row r="31" spans="1:22" s="24" customFormat="1" x14ac:dyDescent="0.15">
      <c r="A31" s="8"/>
      <c r="B31" s="8"/>
      <c r="C31" s="2"/>
      <c r="D31" s="6"/>
      <c r="E31" s="7"/>
      <c r="F31" s="7"/>
      <c r="G31" s="7"/>
      <c r="H31" s="7"/>
      <c r="J31" s="35">
        <v>50</v>
      </c>
      <c r="K31" s="36">
        <v>15620.000000000002</v>
      </c>
      <c r="L31" s="40"/>
      <c r="M31" s="38">
        <v>51</v>
      </c>
      <c r="N31" s="38">
        <v>100</v>
      </c>
      <c r="O31" s="36">
        <v>214.50000000000003</v>
      </c>
      <c r="P31" s="39"/>
      <c r="Q31" s="35">
        <v>50</v>
      </c>
      <c r="R31" s="38">
        <v>660</v>
      </c>
      <c r="S31" s="40"/>
      <c r="T31" s="38">
        <v>101</v>
      </c>
      <c r="U31" s="38">
        <v>500</v>
      </c>
      <c r="V31" s="36">
        <v>269.5</v>
      </c>
    </row>
    <row r="32" spans="1:22" s="24" customFormat="1" x14ac:dyDescent="0.15">
      <c r="A32" s="8"/>
      <c r="B32" s="8"/>
      <c r="C32" s="2"/>
      <c r="D32" s="6"/>
      <c r="E32" s="7"/>
      <c r="F32" s="7"/>
      <c r="G32" s="7"/>
      <c r="H32" s="7"/>
      <c r="J32" s="35">
        <v>75</v>
      </c>
      <c r="K32" s="36">
        <v>40700</v>
      </c>
      <c r="L32" s="41"/>
      <c r="M32" s="38">
        <v>101</v>
      </c>
      <c r="N32" s="38"/>
      <c r="O32" s="36">
        <v>220.00000000000003</v>
      </c>
      <c r="P32" s="39"/>
      <c r="Q32" s="35">
        <v>75</v>
      </c>
      <c r="R32" s="38">
        <v>660</v>
      </c>
      <c r="S32" s="41"/>
      <c r="T32" s="38">
        <v>501</v>
      </c>
      <c r="U32" s="38"/>
      <c r="V32" s="36">
        <v>286</v>
      </c>
    </row>
    <row r="33" spans="1:22" s="24" customFormat="1" x14ac:dyDescent="0.15">
      <c r="A33" s="8"/>
      <c r="B33" s="8"/>
      <c r="C33" s="2"/>
      <c r="D33" s="3"/>
      <c r="E33" s="7"/>
      <c r="F33" s="7"/>
      <c r="G33" s="7"/>
      <c r="H33" s="7"/>
      <c r="J33" s="35">
        <v>100</v>
      </c>
      <c r="K33" s="36">
        <v>77000</v>
      </c>
      <c r="L33" s="35" t="s">
        <v>0</v>
      </c>
      <c r="M33" s="38"/>
      <c r="N33" s="38"/>
      <c r="O33" s="42"/>
      <c r="P33" s="43"/>
      <c r="Q33" s="35">
        <v>100</v>
      </c>
      <c r="R33" s="38">
        <v>660</v>
      </c>
      <c r="S33" s="35" t="s">
        <v>0</v>
      </c>
      <c r="T33" s="38"/>
      <c r="U33" s="38"/>
      <c r="V33" s="42"/>
    </row>
    <row r="34" spans="1:22" s="24" customFormat="1" x14ac:dyDescent="0.15">
      <c r="A34" s="8"/>
      <c r="B34" s="8"/>
      <c r="C34" s="2"/>
      <c r="D34" s="6"/>
      <c r="E34" s="7"/>
      <c r="F34" s="7"/>
      <c r="G34" s="7"/>
      <c r="H34" s="7"/>
      <c r="J34" s="35"/>
      <c r="K34" s="38"/>
      <c r="L34" s="35" t="s">
        <v>2</v>
      </c>
      <c r="M34" s="38"/>
      <c r="N34" s="38"/>
      <c r="O34" s="42"/>
      <c r="P34" s="43"/>
      <c r="Q34" s="35"/>
      <c r="R34" s="38"/>
      <c r="S34" s="35" t="s">
        <v>2</v>
      </c>
      <c r="T34" s="38"/>
      <c r="U34" s="38"/>
      <c r="V34" s="42"/>
    </row>
    <row r="35" spans="1:22" s="24" customFormat="1" x14ac:dyDescent="0.15">
      <c r="A35" s="8"/>
      <c r="B35" s="8"/>
      <c r="C35" s="2"/>
      <c r="D35" s="6"/>
      <c r="E35" s="7"/>
      <c r="F35" s="7"/>
      <c r="G35" s="7"/>
      <c r="H35" s="7"/>
      <c r="J35" s="35"/>
      <c r="K35" s="38"/>
      <c r="L35" s="35" t="s">
        <v>1</v>
      </c>
      <c r="M35" s="38"/>
      <c r="N35" s="38"/>
      <c r="O35" s="42"/>
      <c r="P35" s="43"/>
      <c r="Q35" s="35"/>
      <c r="R35" s="38"/>
      <c r="S35" s="35" t="s">
        <v>1</v>
      </c>
      <c r="T35" s="38"/>
      <c r="U35" s="38"/>
      <c r="V35" s="42"/>
    </row>
    <row r="36" spans="1:22" s="24" customFormat="1" x14ac:dyDescent="0.15">
      <c r="A36" s="8"/>
      <c r="B36" s="8"/>
      <c r="C36" s="2"/>
      <c r="D36" s="6"/>
      <c r="E36" s="7"/>
      <c r="F36" s="7"/>
      <c r="G36" s="7"/>
      <c r="H36" s="7"/>
      <c r="Q36" s="8"/>
      <c r="R36" s="8"/>
      <c r="S36" s="8"/>
      <c r="T36" s="8"/>
      <c r="U36" s="8"/>
      <c r="V36" s="8"/>
    </row>
    <row r="37" spans="1:22" s="24" customFormat="1" x14ac:dyDescent="0.15">
      <c r="A37" s="8"/>
      <c r="B37" s="8"/>
      <c r="C37" s="2"/>
      <c r="D37" s="3"/>
      <c r="E37" s="7"/>
      <c r="F37" s="7"/>
      <c r="G37" s="7"/>
      <c r="H37" s="7"/>
      <c r="J37" s="91" t="s">
        <v>23</v>
      </c>
      <c r="K37" s="92"/>
      <c r="L37" s="92"/>
      <c r="M37" s="92"/>
      <c r="N37" s="92"/>
      <c r="O37" s="93"/>
      <c r="Q37" s="8"/>
      <c r="R37" s="8"/>
      <c r="S37" s="8"/>
      <c r="T37" s="8"/>
      <c r="U37" s="8"/>
      <c r="V37" s="8"/>
    </row>
    <row r="38" spans="1:22" s="24" customFormat="1" x14ac:dyDescent="0.15">
      <c r="A38" s="8"/>
      <c r="B38" s="8"/>
      <c r="C38" s="2"/>
      <c r="D38" s="6"/>
      <c r="E38" s="7"/>
      <c r="F38" s="7"/>
      <c r="G38" s="7"/>
      <c r="H38" s="7"/>
      <c r="J38" s="94" t="s">
        <v>5</v>
      </c>
      <c r="K38" s="95"/>
      <c r="L38" s="96" t="s">
        <v>6</v>
      </c>
      <c r="M38" s="97"/>
      <c r="N38" s="97"/>
      <c r="O38" s="98"/>
      <c r="Q38" s="8"/>
      <c r="R38" s="8"/>
      <c r="S38" s="8"/>
      <c r="T38" s="8"/>
      <c r="U38" s="8"/>
      <c r="V38" s="8"/>
    </row>
    <row r="39" spans="1:22" s="24" customFormat="1" x14ac:dyDescent="0.15">
      <c r="A39" s="8"/>
      <c r="B39" s="8"/>
      <c r="C39" s="2"/>
      <c r="D39" s="6"/>
      <c r="E39" s="7"/>
      <c r="F39" s="7"/>
      <c r="G39" s="7"/>
      <c r="H39" s="7"/>
      <c r="J39" s="99" t="s">
        <v>3</v>
      </c>
      <c r="K39" s="101" t="s">
        <v>4</v>
      </c>
      <c r="L39" s="101" t="s">
        <v>11</v>
      </c>
      <c r="M39" s="96" t="s">
        <v>7</v>
      </c>
      <c r="N39" s="98"/>
      <c r="O39" s="99" t="s">
        <v>8</v>
      </c>
      <c r="Q39" s="8"/>
      <c r="R39" s="8"/>
      <c r="S39" s="8"/>
      <c r="T39" s="8"/>
      <c r="U39" s="8"/>
      <c r="V39" s="8"/>
    </row>
    <row r="40" spans="1:22" s="24" customFormat="1" x14ac:dyDescent="0.15">
      <c r="A40" s="8"/>
      <c r="B40" s="8"/>
      <c r="C40" s="2"/>
      <c r="D40" s="6"/>
      <c r="E40" s="7"/>
      <c r="F40" s="7"/>
      <c r="G40" s="7"/>
      <c r="H40" s="7"/>
      <c r="J40" s="100"/>
      <c r="K40" s="102"/>
      <c r="L40" s="102"/>
      <c r="M40" s="34" t="s">
        <v>9</v>
      </c>
      <c r="N40" s="34" t="s">
        <v>10</v>
      </c>
      <c r="O40" s="100"/>
      <c r="Q40" s="8"/>
      <c r="R40" s="8"/>
      <c r="S40" s="8"/>
      <c r="T40" s="8"/>
      <c r="U40" s="8"/>
      <c r="V40" s="8"/>
    </row>
    <row r="41" spans="1:22" s="24" customFormat="1" x14ac:dyDescent="0.15">
      <c r="A41" s="8"/>
      <c r="B41" s="8"/>
      <c r="C41" s="44"/>
      <c r="D41" s="6"/>
      <c r="E41" s="7"/>
      <c r="F41" s="7"/>
      <c r="G41" s="7"/>
      <c r="H41" s="7"/>
      <c r="J41" s="35">
        <v>13</v>
      </c>
      <c r="K41" s="36">
        <v>1056</v>
      </c>
      <c r="L41" s="37" t="s">
        <v>12</v>
      </c>
      <c r="M41" s="38">
        <v>0</v>
      </c>
      <c r="N41" s="38">
        <v>10</v>
      </c>
      <c r="O41" s="36">
        <v>82.5</v>
      </c>
      <c r="Q41" s="8"/>
      <c r="R41" s="8"/>
      <c r="S41" s="8"/>
      <c r="T41" s="8"/>
      <c r="U41" s="8"/>
      <c r="V41" s="8"/>
    </row>
    <row r="42" spans="1:22" s="24" customFormat="1" x14ac:dyDescent="0.15">
      <c r="A42" s="8"/>
      <c r="B42" s="8"/>
      <c r="C42" s="44"/>
      <c r="D42" s="6"/>
      <c r="E42" s="7"/>
      <c r="F42" s="7"/>
      <c r="G42" s="7"/>
      <c r="H42" s="7"/>
      <c r="J42" s="35">
        <v>20</v>
      </c>
      <c r="K42" s="36">
        <v>2090</v>
      </c>
      <c r="L42" s="40"/>
      <c r="M42" s="38">
        <v>11</v>
      </c>
      <c r="N42" s="38">
        <v>20</v>
      </c>
      <c r="O42" s="36">
        <v>137.5</v>
      </c>
      <c r="Q42" s="8"/>
      <c r="R42" s="8"/>
      <c r="S42" s="8"/>
      <c r="T42" s="8"/>
      <c r="U42" s="8"/>
      <c r="V42" s="8"/>
    </row>
    <row r="43" spans="1:22" s="24" customFormat="1" x14ac:dyDescent="0.15">
      <c r="A43" s="8"/>
      <c r="B43" s="8"/>
      <c r="C43" s="44"/>
      <c r="D43" s="6"/>
      <c r="E43" s="7"/>
      <c r="F43" s="7"/>
      <c r="G43" s="7"/>
      <c r="H43" s="7"/>
      <c r="J43" s="35">
        <v>25</v>
      </c>
      <c r="K43" s="36">
        <v>4257</v>
      </c>
      <c r="L43" s="40"/>
      <c r="M43" s="38">
        <v>21</v>
      </c>
      <c r="N43" s="38">
        <v>30</v>
      </c>
      <c r="O43" s="36">
        <v>143</v>
      </c>
      <c r="Q43" s="8"/>
      <c r="R43" s="8"/>
      <c r="S43" s="8"/>
      <c r="T43" s="8"/>
      <c r="U43" s="8"/>
      <c r="V43" s="8"/>
    </row>
    <row r="44" spans="1:22" s="24" customFormat="1" x14ac:dyDescent="0.15">
      <c r="A44" s="8"/>
      <c r="B44" s="8"/>
      <c r="C44" s="44"/>
      <c r="D44" s="6"/>
      <c r="E44" s="7"/>
      <c r="F44" s="7"/>
      <c r="G44" s="7"/>
      <c r="H44" s="7"/>
      <c r="J44" s="35">
        <v>40</v>
      </c>
      <c r="K44" s="36">
        <v>14850.000000000002</v>
      </c>
      <c r="L44" s="40"/>
      <c r="M44" s="38">
        <v>31</v>
      </c>
      <c r="N44" s="38">
        <v>50</v>
      </c>
      <c r="O44" s="36">
        <v>154</v>
      </c>
      <c r="Q44" s="8"/>
      <c r="R44" s="8"/>
      <c r="S44" s="8"/>
      <c r="T44" s="8"/>
      <c r="U44" s="8"/>
      <c r="V44" s="8"/>
    </row>
    <row r="45" spans="1:22" s="24" customFormat="1" x14ac:dyDescent="0.15">
      <c r="A45" s="8"/>
      <c r="B45" s="8"/>
      <c r="C45" s="2"/>
      <c r="D45" s="3"/>
      <c r="E45" s="7"/>
      <c r="F45" s="7"/>
      <c r="G45" s="7"/>
      <c r="H45" s="7"/>
      <c r="J45" s="35">
        <v>50</v>
      </c>
      <c r="K45" s="36">
        <v>23210.000000000004</v>
      </c>
      <c r="L45" s="40"/>
      <c r="M45" s="38">
        <v>51</v>
      </c>
      <c r="N45" s="38">
        <v>100</v>
      </c>
      <c r="O45" s="36">
        <v>214.50000000000003</v>
      </c>
      <c r="Q45" s="8"/>
      <c r="R45" s="8"/>
      <c r="S45" s="8"/>
      <c r="T45" s="8"/>
      <c r="U45" s="8"/>
      <c r="V45" s="8"/>
    </row>
    <row r="46" spans="1:22" s="24" customFormat="1" x14ac:dyDescent="0.15">
      <c r="A46" s="8"/>
      <c r="B46" s="8"/>
      <c r="C46" s="2"/>
      <c r="D46" s="6"/>
      <c r="E46" s="7"/>
      <c r="F46" s="7"/>
      <c r="G46" s="7"/>
      <c r="H46" s="7"/>
      <c r="J46" s="35">
        <v>75</v>
      </c>
      <c r="K46" s="36">
        <v>60830.000000000007</v>
      </c>
      <c r="L46" s="41"/>
      <c r="M46" s="38">
        <v>101</v>
      </c>
      <c r="N46" s="38"/>
      <c r="O46" s="36">
        <v>220.00000000000003</v>
      </c>
      <c r="Q46" s="8"/>
      <c r="R46" s="8"/>
      <c r="S46" s="8"/>
      <c r="T46" s="8"/>
      <c r="U46" s="8"/>
      <c r="V46" s="8"/>
    </row>
    <row r="47" spans="1:22" s="24" customFormat="1" x14ac:dyDescent="0.15">
      <c r="A47" s="8"/>
      <c r="B47" s="8"/>
      <c r="C47" s="2"/>
      <c r="D47" s="6"/>
      <c r="E47" s="7"/>
      <c r="F47" s="7"/>
      <c r="G47" s="7"/>
      <c r="H47" s="7"/>
      <c r="J47" s="35">
        <v>100</v>
      </c>
      <c r="K47" s="36">
        <v>114950.00000000001</v>
      </c>
      <c r="L47" s="35" t="s">
        <v>0</v>
      </c>
      <c r="M47" s="38"/>
      <c r="N47" s="38"/>
      <c r="O47" s="42"/>
      <c r="Q47" s="8"/>
      <c r="R47" s="8"/>
      <c r="S47" s="8"/>
      <c r="T47" s="8"/>
      <c r="U47" s="8"/>
      <c r="V47" s="8"/>
    </row>
    <row r="48" spans="1:22" s="24" customFormat="1" x14ac:dyDescent="0.15">
      <c r="A48" s="8"/>
      <c r="B48" s="8"/>
      <c r="C48" s="2"/>
      <c r="D48" s="6"/>
      <c r="E48" s="7"/>
      <c r="F48" s="7"/>
      <c r="G48" s="7"/>
      <c r="H48" s="7"/>
      <c r="J48" s="35"/>
      <c r="K48" s="38"/>
      <c r="L48" s="35" t="s">
        <v>2</v>
      </c>
      <c r="M48" s="38"/>
      <c r="N48" s="38"/>
      <c r="O48" s="42"/>
      <c r="Q48" s="8"/>
      <c r="R48" s="8"/>
      <c r="S48" s="8"/>
      <c r="T48" s="8"/>
      <c r="U48" s="8"/>
      <c r="V48" s="8"/>
    </row>
    <row r="49" spans="1:22" s="24" customFormat="1" x14ac:dyDescent="0.15">
      <c r="A49" s="8"/>
      <c r="B49" s="8"/>
      <c r="C49" s="2"/>
      <c r="D49" s="3"/>
      <c r="E49" s="7"/>
      <c r="F49" s="7"/>
      <c r="G49" s="7"/>
      <c r="H49" s="7"/>
      <c r="J49" s="35"/>
      <c r="K49" s="38"/>
      <c r="L49" s="35" t="s">
        <v>1</v>
      </c>
      <c r="M49" s="38"/>
      <c r="N49" s="38"/>
      <c r="O49" s="42"/>
      <c r="Q49" s="8"/>
      <c r="R49" s="8"/>
      <c r="S49" s="8"/>
      <c r="T49" s="8"/>
      <c r="U49" s="8"/>
      <c r="V49" s="8"/>
    </row>
    <row r="50" spans="1:22" s="24" customFormat="1" x14ac:dyDescent="0.15">
      <c r="A50" s="8"/>
      <c r="B50" s="8"/>
      <c r="C50" s="2"/>
      <c r="D50" s="6"/>
      <c r="E50" s="7"/>
      <c r="F50" s="7"/>
      <c r="G50" s="7"/>
      <c r="H50" s="7"/>
      <c r="Q50" s="8"/>
      <c r="R50" s="8"/>
      <c r="S50" s="8"/>
      <c r="T50" s="8"/>
      <c r="U50" s="8"/>
      <c r="V50" s="8"/>
    </row>
    <row r="51" spans="1:22" s="24" customFormat="1" x14ac:dyDescent="0.15">
      <c r="A51" s="8"/>
      <c r="B51" s="8"/>
      <c r="C51" s="2"/>
      <c r="D51" s="6"/>
      <c r="E51" s="7"/>
      <c r="F51" s="7"/>
      <c r="G51" s="7"/>
      <c r="H51" s="7"/>
      <c r="Q51" s="8"/>
      <c r="R51" s="8"/>
      <c r="S51" s="8"/>
      <c r="T51" s="8"/>
      <c r="U51" s="8"/>
      <c r="V51" s="8"/>
    </row>
    <row r="52" spans="1:22" s="24" customFormat="1" x14ac:dyDescent="0.15">
      <c r="A52" s="8"/>
      <c r="B52" s="8"/>
      <c r="C52" s="2"/>
      <c r="D52" s="6"/>
      <c r="E52" s="7"/>
      <c r="F52" s="7"/>
      <c r="G52" s="7"/>
      <c r="H52" s="7"/>
      <c r="Q52" s="8"/>
      <c r="R52" s="8"/>
      <c r="S52" s="8"/>
      <c r="T52" s="8"/>
      <c r="U52" s="8"/>
      <c r="V52" s="8"/>
    </row>
    <row r="53" spans="1:22" s="24" customFormat="1" x14ac:dyDescent="0.15">
      <c r="A53" s="8"/>
      <c r="B53" s="8"/>
      <c r="C53" s="2"/>
      <c r="D53" s="3"/>
      <c r="E53" s="7"/>
      <c r="F53" s="7"/>
      <c r="G53" s="7"/>
      <c r="H53" s="7"/>
      <c r="Q53" s="8"/>
      <c r="R53" s="8"/>
      <c r="S53" s="8"/>
      <c r="T53" s="8"/>
      <c r="U53" s="8"/>
      <c r="V53" s="8"/>
    </row>
  </sheetData>
  <sheetProtection algorithmName="SHA-512" hashValue="1j4BfdVCAim+eRkbNBjPol2Ywsbzw/Bb9CL8BzkX/vXhlwCOcmbS21QTi1xNCpelzYqmdTJ/IyFbhTxULx5N/w==" saltValue="q8ydFOBHYxvXR30+A/0GnQ==" spinCount="100000" sheet="1" objects="1" selectLockedCells="1"/>
  <mergeCells count="30">
    <mergeCell ref="O25:O26"/>
    <mergeCell ref="Q25:Q26"/>
    <mergeCell ref="R25:R26"/>
    <mergeCell ref="J23:O23"/>
    <mergeCell ref="Q23:V23"/>
    <mergeCell ref="J24:K24"/>
    <mergeCell ref="L24:O24"/>
    <mergeCell ref="Q24:R24"/>
    <mergeCell ref="S24:V24"/>
    <mergeCell ref="J25:J26"/>
    <mergeCell ref="S25:S26"/>
    <mergeCell ref="T25:U25"/>
    <mergeCell ref="V25:V26"/>
    <mergeCell ref="K25:K26"/>
    <mergeCell ref="L25:L26"/>
    <mergeCell ref="M25:N25"/>
    <mergeCell ref="J37:O37"/>
    <mergeCell ref="J38:K38"/>
    <mergeCell ref="L38:O38"/>
    <mergeCell ref="J39:J40"/>
    <mergeCell ref="K39:K40"/>
    <mergeCell ref="L39:L40"/>
    <mergeCell ref="M39:N39"/>
    <mergeCell ref="O39:O40"/>
    <mergeCell ref="B2:G2"/>
    <mergeCell ref="B12:C14"/>
    <mergeCell ref="B9:C11"/>
    <mergeCell ref="G12:G14"/>
    <mergeCell ref="B15:D15"/>
    <mergeCell ref="B8:D8"/>
  </mergeCells>
  <phoneticPr fontId="1"/>
  <dataValidations count="2">
    <dataValidation type="list" imeMode="off" allowBlank="1" showInputMessage="1" showErrorMessage="1" sqref="D4">
      <formula1>$J$27:$J$34</formula1>
    </dataValidation>
    <dataValidation imeMode="off" allowBlank="1" showInputMessage="1" showErrorMessage="1" sqref="D6"/>
  </dataValidations>
  <printOptions horizontalCentered="1"/>
  <pageMargins left="0.59055118110236227" right="0.59055118110236227" top="0.78740157480314965" bottom="0.59055118110236227" header="0.51181102362204722" footer="0.51181102362204722"/>
  <pageSetup paperSize="9" scale="96" fitToHeight="2" orientation="landscape" r:id="rId1"/>
  <headerFooter alignWithMargins="0">
    <oddFooter>&amp;P / &amp;N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計算シート</vt:lpstr>
      <vt:lpstr>計算シート!Print_Area</vt:lpstr>
      <vt:lpstr>計算シート!Print_Titles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2022-07-12T08:49:40Z</cp:lastPrinted>
  <dcterms:created xsi:type="dcterms:W3CDTF">2011-10-06T11:42:32Z</dcterms:created>
  <dcterms:modified xsi:type="dcterms:W3CDTF">2022-07-12T09:35:13Z</dcterms:modified>
</cp:coreProperties>
</file>